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rr\OneDrive\各科作业\大物实验下\"/>
    </mc:Choice>
  </mc:AlternateContent>
  <bookViews>
    <workbookView xWindow="0" yWindow="0" windowWidth="20490" windowHeight="83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6" i="2" l="1"/>
  <c r="N36" i="2"/>
  <c r="M36" i="2"/>
  <c r="C36" i="2"/>
  <c r="D36" i="2"/>
  <c r="E36" i="2"/>
  <c r="F36" i="2"/>
  <c r="G36" i="2"/>
  <c r="H36" i="2"/>
  <c r="I36" i="2"/>
  <c r="J36" i="2"/>
  <c r="K36" i="2"/>
  <c r="B36" i="2"/>
  <c r="F31" i="2"/>
  <c r="E31" i="2"/>
  <c r="D31" i="2"/>
  <c r="C31" i="2"/>
  <c r="B31" i="2"/>
  <c r="L35" i="2"/>
  <c r="C35" i="2"/>
  <c r="D35" i="2"/>
  <c r="E35" i="2"/>
  <c r="F35" i="2"/>
  <c r="G35" i="2"/>
  <c r="H35" i="2"/>
  <c r="I35" i="2"/>
  <c r="J35" i="2"/>
  <c r="K35" i="2"/>
  <c r="B35" i="2"/>
  <c r="O34" i="2"/>
  <c r="P34" i="2"/>
  <c r="Q34" i="2"/>
  <c r="R34" i="2"/>
  <c r="S34" i="2"/>
  <c r="T34" i="2"/>
  <c r="U34" i="2"/>
  <c r="N34" i="2"/>
  <c r="M34" i="2"/>
  <c r="L34" i="2"/>
  <c r="C34" i="2"/>
  <c r="D34" i="2"/>
  <c r="E34" i="2"/>
  <c r="F34" i="2"/>
  <c r="G34" i="2"/>
  <c r="H34" i="2"/>
  <c r="I34" i="2"/>
  <c r="J34" i="2"/>
  <c r="K34" i="2"/>
  <c r="B34" i="2"/>
  <c r="E33" i="2"/>
  <c r="F33" i="2"/>
  <c r="G33" i="2"/>
  <c r="H33" i="2"/>
  <c r="I33" i="2"/>
  <c r="J33" i="2"/>
  <c r="K33" i="2"/>
  <c r="L33" i="2"/>
  <c r="C33" i="2"/>
  <c r="D33" i="2"/>
  <c r="B33" i="2"/>
  <c r="B29" i="2"/>
  <c r="U30" i="2"/>
  <c r="T30" i="2"/>
  <c r="S30" i="2"/>
  <c r="R30" i="2"/>
  <c r="Q30" i="2"/>
  <c r="P30" i="2"/>
  <c r="O30" i="2"/>
  <c r="I31" i="2" s="1"/>
  <c r="N30" i="2"/>
  <c r="M30" i="2"/>
  <c r="C32" i="2" s="1"/>
  <c r="B32" i="2"/>
  <c r="E32" i="2" l="1"/>
  <c r="D32" i="2"/>
  <c r="H31" i="2"/>
  <c r="H32" i="2"/>
  <c r="J31" i="2"/>
  <c r="F32" i="2"/>
  <c r="J32" i="2"/>
  <c r="G31" i="2"/>
  <c r="L30" i="2"/>
  <c r="C30" i="2"/>
  <c r="D30" i="2"/>
  <c r="E30" i="2"/>
  <c r="F30" i="2"/>
  <c r="G30" i="2"/>
  <c r="H30" i="2"/>
  <c r="I30" i="2"/>
  <c r="J30" i="2"/>
  <c r="K30" i="2"/>
  <c r="B30" i="2"/>
  <c r="C29" i="2"/>
  <c r="D29" i="2"/>
  <c r="E29" i="2"/>
  <c r="F29" i="2"/>
  <c r="G29" i="2"/>
  <c r="H29" i="2"/>
  <c r="I29" i="2"/>
  <c r="J29" i="2"/>
  <c r="K29" i="2"/>
  <c r="L28" i="2"/>
  <c r="L27" i="2"/>
  <c r="L24" i="2"/>
  <c r="L23" i="2"/>
  <c r="L22" i="2"/>
  <c r="L21" i="2"/>
  <c r="D5" i="2"/>
  <c r="B6" i="2" s="1"/>
  <c r="C13" i="2" s="1"/>
  <c r="E5" i="2"/>
  <c r="F5" i="2"/>
  <c r="G5" i="2"/>
  <c r="H5" i="2"/>
  <c r="I5" i="2"/>
  <c r="J5" i="2"/>
  <c r="K5" i="2"/>
  <c r="L5" i="2"/>
  <c r="M5" i="2"/>
  <c r="G32" i="2" l="1"/>
  <c r="K31" i="2"/>
  <c r="M31" i="2" s="1"/>
  <c r="N31" i="2" s="1"/>
  <c r="O31" i="2" s="1"/>
  <c r="I32" i="2"/>
  <c r="H25" i="1"/>
  <c r="H26" i="1"/>
  <c r="H27" i="1"/>
  <c r="H24" i="1"/>
  <c r="K32" i="2" l="1"/>
  <c r="L32" i="2" s="1"/>
</calcChain>
</file>

<file path=xl/sharedStrings.xml><?xml version="1.0" encoding="utf-8"?>
<sst xmlns="http://schemas.openxmlformats.org/spreadsheetml/2006/main" count="38" uniqueCount="27">
  <si>
    <t>测量次数</t>
    <phoneticPr fontId="2" type="noConversion"/>
  </si>
  <si>
    <t>样品盘C</t>
    <phoneticPr fontId="2" type="noConversion"/>
  </si>
  <si>
    <r>
      <t>D</t>
    </r>
    <r>
      <rPr>
        <vertAlign val="subscript"/>
        <sz val="11"/>
        <color theme="1"/>
        <rFont val="宋体"/>
        <family val="3"/>
        <charset val="134"/>
        <scheme val="minor"/>
      </rPr>
      <t xml:space="preserve">B </t>
    </r>
    <r>
      <rPr>
        <sz val="11"/>
        <color theme="1"/>
        <rFont val="宋体"/>
        <family val="3"/>
        <charset val="134"/>
        <scheme val="minor"/>
      </rPr>
      <t>/cm</t>
    </r>
    <phoneticPr fontId="2" type="noConversion"/>
  </si>
  <si>
    <r>
      <t>H</t>
    </r>
    <r>
      <rPr>
        <vertAlign val="subscript"/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2"/>
        <charset val="134"/>
        <scheme val="minor"/>
      </rPr>
      <t>/cm</t>
    </r>
    <phoneticPr fontId="2" type="noConversion"/>
  </si>
  <si>
    <r>
      <t>D</t>
    </r>
    <r>
      <rPr>
        <vertAlign val="subscript"/>
        <sz val="11"/>
        <color theme="1"/>
        <rFont val="宋体"/>
        <family val="3"/>
        <charset val="134"/>
        <scheme val="minor"/>
      </rPr>
      <t>C</t>
    </r>
    <r>
      <rPr>
        <sz val="11"/>
        <color theme="1"/>
        <rFont val="宋体"/>
        <family val="2"/>
        <charset val="134"/>
        <scheme val="minor"/>
      </rPr>
      <t>/cm</t>
    </r>
    <phoneticPr fontId="2" type="noConversion"/>
  </si>
  <si>
    <r>
      <t>H</t>
    </r>
    <r>
      <rPr>
        <vertAlign val="subscript"/>
        <sz val="11"/>
        <color theme="1"/>
        <rFont val="宋体"/>
        <family val="3"/>
        <charset val="134"/>
        <scheme val="minor"/>
      </rPr>
      <t>C</t>
    </r>
    <r>
      <rPr>
        <sz val="11"/>
        <color theme="1"/>
        <rFont val="宋体"/>
        <family val="2"/>
        <charset val="134"/>
        <scheme val="minor"/>
      </rPr>
      <t>/cm</t>
    </r>
    <phoneticPr fontId="2" type="noConversion"/>
  </si>
  <si>
    <t>平均值</t>
    <phoneticPr fontId="2" type="noConversion"/>
  </si>
  <si>
    <t>样品盘B</t>
    <phoneticPr fontId="2" type="noConversion"/>
  </si>
  <si>
    <r>
      <t>散热盘和样品盘的几何参数（m</t>
    </r>
    <r>
      <rPr>
        <vertAlign val="subscript"/>
        <sz val="11"/>
        <color theme="1"/>
        <rFont val="宋体"/>
        <family val="3"/>
        <charset val="134"/>
        <scheme val="minor"/>
      </rPr>
      <t>C</t>
    </r>
    <r>
      <rPr>
        <sz val="11"/>
        <color theme="1"/>
        <rFont val="宋体"/>
        <family val="2"/>
        <charset val="134"/>
        <scheme val="minor"/>
      </rPr>
      <t>=674g）</t>
    </r>
    <phoneticPr fontId="2" type="noConversion"/>
  </si>
  <si>
    <t>t/min</t>
    <phoneticPr fontId="2" type="noConversion"/>
  </si>
  <si>
    <t>冷却速率测量</t>
    <phoneticPr fontId="2" type="noConversion"/>
  </si>
  <si>
    <t>T/℃</t>
    <phoneticPr fontId="2" type="noConversion"/>
  </si>
  <si>
    <r>
      <t>修正后的升温和稳态温度 T</t>
    </r>
    <r>
      <rPr>
        <vertAlign val="subscript"/>
        <sz val="11"/>
        <color theme="1"/>
        <rFont val="宋体"/>
        <family val="3"/>
        <charset val="134"/>
        <scheme val="minor"/>
      </rPr>
      <t>01</t>
    </r>
    <r>
      <rPr>
        <sz val="11"/>
        <color theme="1"/>
        <rFont val="宋体"/>
        <family val="2"/>
        <charset val="134"/>
        <scheme val="minor"/>
      </rPr>
      <t>=20.7℃，T</t>
    </r>
    <r>
      <rPr>
        <vertAlign val="subscript"/>
        <sz val="11"/>
        <color theme="1"/>
        <rFont val="宋体"/>
        <family val="3"/>
        <charset val="134"/>
        <scheme val="minor"/>
      </rPr>
      <t>02</t>
    </r>
    <r>
      <rPr>
        <sz val="11"/>
        <color theme="1"/>
        <rFont val="宋体"/>
        <family val="2"/>
        <charset val="134"/>
        <scheme val="minor"/>
      </rPr>
      <t>=20.1℃</t>
    </r>
    <phoneticPr fontId="2" type="noConversion"/>
  </si>
  <si>
    <r>
      <t>T</t>
    </r>
    <r>
      <rPr>
        <vertAlign val="subscript"/>
        <sz val="11"/>
        <color theme="1"/>
        <rFont val="宋体"/>
        <family val="3"/>
        <charset val="134"/>
        <scheme val="minor"/>
      </rPr>
      <t>A</t>
    </r>
    <r>
      <rPr>
        <sz val="11"/>
        <color theme="1"/>
        <rFont val="宋体"/>
        <family val="2"/>
        <charset val="134"/>
        <scheme val="minor"/>
      </rPr>
      <t>/℃</t>
    </r>
    <phoneticPr fontId="2" type="noConversion"/>
  </si>
  <si>
    <t>t/s</t>
  </si>
  <si>
    <t>t/s</t>
    <phoneticPr fontId="2" type="noConversion"/>
  </si>
  <si>
    <r>
      <t>T</t>
    </r>
    <r>
      <rPr>
        <vertAlign val="subscript"/>
        <sz val="11"/>
        <color theme="1"/>
        <rFont val="宋体"/>
        <family val="3"/>
        <charset val="134"/>
        <scheme val="minor"/>
      </rPr>
      <t>C</t>
    </r>
    <r>
      <rPr>
        <sz val="11"/>
        <color theme="1"/>
        <rFont val="宋体"/>
        <family val="2"/>
        <charset val="134"/>
        <scheme val="minor"/>
      </rPr>
      <t>/℃</t>
    </r>
    <phoneticPr fontId="2" type="noConversion"/>
  </si>
  <si>
    <t>T/℃</t>
  </si>
  <si>
    <t>冷却速率</t>
    <phoneticPr fontId="2" type="noConversion"/>
  </si>
  <si>
    <t>比热c/J/(K*kg)</t>
    <phoneticPr fontId="2" type="noConversion"/>
  </si>
  <si>
    <t>质量m/kg</t>
    <phoneticPr fontId="2" type="noConversion"/>
  </si>
  <si>
    <t>T理论</t>
    <phoneticPr fontId="2" type="noConversion"/>
  </si>
  <si>
    <t>△T</t>
    <phoneticPr fontId="2" type="noConversion"/>
  </si>
  <si>
    <t>△T-△T平均值</t>
    <phoneticPr fontId="2" type="noConversion"/>
  </si>
  <si>
    <t>t理论值</t>
    <phoneticPr fontId="2" type="noConversion"/>
  </si>
  <si>
    <t>△t</t>
    <phoneticPr fontId="2" type="noConversion"/>
  </si>
  <si>
    <t>△t-△t平均值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</si>
</sst>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_ "/>
    <numFmt numFmtId="178" formatCode="0.00000_ "/>
    <numFmt numFmtId="179" formatCode="0.00000000000000000000_ "/>
    <numFmt numFmtId="180" formatCode="0.00000000000000000000E+00"/>
    <numFmt numFmtId="181" formatCode="0.000000000000000000E+00"/>
  </numFmts>
  <fonts count="6"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" fillId="0" borderId="0" xfId="0" applyFont="1">
      <alignment vertical="center"/>
    </xf>
    <xf numFmtId="177" fontId="0" fillId="0" borderId="0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1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0" fillId="0" borderId="8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5" fillId="0" borderId="6" xfId="0" applyNumberFormat="1" applyFont="1" applyBorder="1">
      <alignment vertical="center"/>
    </xf>
    <xf numFmtId="177" fontId="0" fillId="0" borderId="7" xfId="0" applyNumberFormat="1" applyBorder="1">
      <alignment vertical="center"/>
    </xf>
    <xf numFmtId="177" fontId="5" fillId="0" borderId="9" xfId="0" applyNumberFormat="1" applyFont="1" applyBorder="1">
      <alignment vertical="center"/>
    </xf>
    <xf numFmtId="0" fontId="0" fillId="0" borderId="13" xfId="0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7" fontId="0" fillId="0" borderId="15" xfId="0" applyNumberFormat="1" applyBorder="1">
      <alignment vertical="center"/>
    </xf>
    <xf numFmtId="178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修正后发热盘</a:t>
            </a:r>
            <a:r>
              <a:rPr lang="en-US" altLang="zh-CN"/>
              <a:t>A</a:t>
            </a:r>
            <a:r>
              <a:rPr lang="zh-CN" altLang="en-US"/>
              <a:t>和散热盘</a:t>
            </a:r>
            <a:r>
              <a:rPr lang="en-US" altLang="zh-CN"/>
              <a:t>C</a:t>
            </a:r>
            <a:r>
              <a:rPr lang="zh-CN" altLang="en-US"/>
              <a:t>的升温曲线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TA/℃</c:v>
                </c:pt>
              </c:strCache>
            </c:strRef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Sheet1!$B$2:$AJ$2</c:f>
              <c:numCache>
                <c:formatCode>General</c:formatCode>
                <c:ptCount val="3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</c:numCache>
            </c:numRef>
          </c:xVal>
          <c:yVal>
            <c:numRef>
              <c:f>Sheet1!$B$3:$AJ$3</c:f>
              <c:numCache>
                <c:formatCode>0.0_ </c:formatCode>
                <c:ptCount val="35"/>
                <c:pt idx="0">
                  <c:v>19.7</c:v>
                </c:pt>
                <c:pt idx="1">
                  <c:v>32.299999999999997</c:v>
                </c:pt>
                <c:pt idx="2">
                  <c:v>45.5</c:v>
                </c:pt>
                <c:pt idx="3">
                  <c:v>56.7</c:v>
                </c:pt>
                <c:pt idx="4">
                  <c:v>56.9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57.1</c:v>
                </c:pt>
                <c:pt idx="9">
                  <c:v>57.1</c:v>
                </c:pt>
                <c:pt idx="10">
                  <c:v>57.1</c:v>
                </c:pt>
                <c:pt idx="11">
                  <c:v>57.1</c:v>
                </c:pt>
                <c:pt idx="12">
                  <c:v>57.1</c:v>
                </c:pt>
                <c:pt idx="13">
                  <c:v>57.1</c:v>
                </c:pt>
                <c:pt idx="14">
                  <c:v>57.1</c:v>
                </c:pt>
                <c:pt idx="15">
                  <c:v>57.2</c:v>
                </c:pt>
                <c:pt idx="16">
                  <c:v>57.2</c:v>
                </c:pt>
                <c:pt idx="17">
                  <c:v>57.2</c:v>
                </c:pt>
                <c:pt idx="18">
                  <c:v>57.2</c:v>
                </c:pt>
                <c:pt idx="19">
                  <c:v>57.2</c:v>
                </c:pt>
                <c:pt idx="20">
                  <c:v>57.2</c:v>
                </c:pt>
                <c:pt idx="21">
                  <c:v>57.2</c:v>
                </c:pt>
                <c:pt idx="22">
                  <c:v>57.2</c:v>
                </c:pt>
                <c:pt idx="23">
                  <c:v>57.2</c:v>
                </c:pt>
                <c:pt idx="24">
                  <c:v>57.2</c:v>
                </c:pt>
                <c:pt idx="25">
                  <c:v>57.2</c:v>
                </c:pt>
                <c:pt idx="26">
                  <c:v>57.2</c:v>
                </c:pt>
                <c:pt idx="27">
                  <c:v>57.2</c:v>
                </c:pt>
                <c:pt idx="28">
                  <c:v>57.2</c:v>
                </c:pt>
                <c:pt idx="29">
                  <c:v>57.2</c:v>
                </c:pt>
                <c:pt idx="30">
                  <c:v>57.2</c:v>
                </c:pt>
                <c:pt idx="31">
                  <c:v>57.2</c:v>
                </c:pt>
                <c:pt idx="32">
                  <c:v>57.2</c:v>
                </c:pt>
                <c:pt idx="33">
                  <c:v>57.2</c:v>
                </c:pt>
                <c:pt idx="34">
                  <c:v>57.1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TC/℃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Sheet1!$B$2:$AJ$2</c:f>
              <c:numCache>
                <c:formatCode>General</c:formatCode>
                <c:ptCount val="3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</c:numCache>
            </c:numRef>
          </c:xVal>
          <c:yVal>
            <c:numRef>
              <c:f>Sheet1!$B$4:$AJ$4</c:f>
              <c:numCache>
                <c:formatCode>0.0_ </c:formatCode>
                <c:ptCount val="35"/>
                <c:pt idx="0">
                  <c:v>19.8</c:v>
                </c:pt>
                <c:pt idx="1">
                  <c:v>20.100000000000001</c:v>
                </c:pt>
                <c:pt idx="2">
                  <c:v>21.8</c:v>
                </c:pt>
                <c:pt idx="3">
                  <c:v>24.8</c:v>
                </c:pt>
                <c:pt idx="4">
                  <c:v>28.6</c:v>
                </c:pt>
                <c:pt idx="5">
                  <c:v>32.1</c:v>
                </c:pt>
                <c:pt idx="6">
                  <c:v>35.1</c:v>
                </c:pt>
                <c:pt idx="7">
                  <c:v>37.6</c:v>
                </c:pt>
                <c:pt idx="8">
                  <c:v>39.700000000000003</c:v>
                </c:pt>
                <c:pt idx="9">
                  <c:v>41.5</c:v>
                </c:pt>
                <c:pt idx="10">
                  <c:v>42.9</c:v>
                </c:pt>
                <c:pt idx="11">
                  <c:v>44.1</c:v>
                </c:pt>
                <c:pt idx="12">
                  <c:v>45.2</c:v>
                </c:pt>
                <c:pt idx="13">
                  <c:v>46</c:v>
                </c:pt>
                <c:pt idx="14">
                  <c:v>46.800000000000004</c:v>
                </c:pt>
                <c:pt idx="15">
                  <c:v>47.4</c:v>
                </c:pt>
                <c:pt idx="16">
                  <c:v>47.9</c:v>
                </c:pt>
                <c:pt idx="17">
                  <c:v>48.300000000000004</c:v>
                </c:pt>
                <c:pt idx="18">
                  <c:v>48.6</c:v>
                </c:pt>
                <c:pt idx="19">
                  <c:v>49</c:v>
                </c:pt>
                <c:pt idx="20">
                  <c:v>49.2</c:v>
                </c:pt>
                <c:pt idx="21">
                  <c:v>49.4</c:v>
                </c:pt>
                <c:pt idx="22">
                  <c:v>49.6</c:v>
                </c:pt>
                <c:pt idx="23">
                  <c:v>49.800000000000004</c:v>
                </c:pt>
                <c:pt idx="24">
                  <c:v>49.9</c:v>
                </c:pt>
                <c:pt idx="25">
                  <c:v>50</c:v>
                </c:pt>
                <c:pt idx="26">
                  <c:v>50.1</c:v>
                </c:pt>
                <c:pt idx="27">
                  <c:v>50.2</c:v>
                </c:pt>
                <c:pt idx="28">
                  <c:v>50.300000000000004</c:v>
                </c:pt>
                <c:pt idx="29">
                  <c:v>50.300000000000004</c:v>
                </c:pt>
                <c:pt idx="30">
                  <c:v>50.300000000000004</c:v>
                </c:pt>
                <c:pt idx="31">
                  <c:v>50.300000000000004</c:v>
                </c:pt>
                <c:pt idx="32">
                  <c:v>50.4</c:v>
                </c:pt>
                <c:pt idx="33">
                  <c:v>50.4</c:v>
                </c:pt>
                <c:pt idx="34">
                  <c:v>50.300000000000004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570432"/>
        <c:axId val="1121567712"/>
      </c:scatterChart>
      <c:valAx>
        <c:axId val="1121570432"/>
        <c:scaling>
          <c:orientation val="minMax"/>
          <c:max val="7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b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时间</a:t>
                </a:r>
                <a:r>
                  <a:rPr lang="en-US" altLang="zh-CN"/>
                  <a:t>t/min</a:t>
                </a:r>
                <a:endParaRPr lang="zh-CN" altLang="en-US"/>
              </a:p>
            </c:rich>
          </c:tx>
          <c:layout>
            <c:manualLayout>
              <c:xMode val="edge"/>
              <c:yMode val="edge"/>
              <c:x val="0.84295521501370774"/>
              <c:y val="0.851913882386323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b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21567712"/>
        <c:crosses val="autoZero"/>
        <c:crossBetween val="midCat"/>
      </c:valAx>
      <c:valAx>
        <c:axId val="112156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温度</a:t>
                </a:r>
                <a:r>
                  <a:rPr lang="en-US" altLang="zh-CN"/>
                  <a:t>T/</a:t>
                </a:r>
                <a:r>
                  <a:rPr lang="zh-CN" altLang="en-US"/>
                  <a:t>℃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15178264879052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headEnd type="none" w="lg" len="lg"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21570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散热盘温度随时间变化的冷却曲线</a:t>
            </a:r>
            <a:endParaRPr lang="en-US" alt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T/℃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Sheet1!$B$16:$R$16</c:f>
              <c:numCache>
                <c:formatCode>General</c:formatCode>
                <c:ptCount val="1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</c:numCache>
            </c:numRef>
          </c:xVal>
          <c:yVal>
            <c:numRef>
              <c:f>Sheet1!$B$17:$R$17</c:f>
              <c:numCache>
                <c:formatCode>0.0_ </c:formatCode>
                <c:ptCount val="17"/>
                <c:pt idx="0">
                  <c:v>52.7</c:v>
                </c:pt>
                <c:pt idx="1">
                  <c:v>52.3</c:v>
                </c:pt>
                <c:pt idx="2">
                  <c:v>51.8</c:v>
                </c:pt>
                <c:pt idx="3">
                  <c:v>51.3</c:v>
                </c:pt>
                <c:pt idx="4">
                  <c:v>50.9</c:v>
                </c:pt>
                <c:pt idx="5">
                  <c:v>50.4</c:v>
                </c:pt>
                <c:pt idx="6">
                  <c:v>50</c:v>
                </c:pt>
                <c:pt idx="7">
                  <c:v>49.5</c:v>
                </c:pt>
                <c:pt idx="8">
                  <c:v>49.1</c:v>
                </c:pt>
                <c:pt idx="9">
                  <c:v>48.7</c:v>
                </c:pt>
                <c:pt idx="10">
                  <c:v>48.2</c:v>
                </c:pt>
                <c:pt idx="11">
                  <c:v>47.8</c:v>
                </c:pt>
                <c:pt idx="12">
                  <c:v>47.4</c:v>
                </c:pt>
                <c:pt idx="13">
                  <c:v>47</c:v>
                </c:pt>
                <c:pt idx="14">
                  <c:v>46.6</c:v>
                </c:pt>
                <c:pt idx="15">
                  <c:v>46.3</c:v>
                </c:pt>
                <c:pt idx="16">
                  <c:v>45.9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566624"/>
        <c:axId val="1121573152"/>
      </c:scatterChart>
      <c:valAx>
        <c:axId val="1121566624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时间</a:t>
                </a:r>
                <a:r>
                  <a:rPr lang="en-US" altLang="zh-CN"/>
                  <a:t>t/s</a:t>
                </a:r>
                <a:endParaRPr lang="zh-CN" altLang="en-US"/>
              </a:p>
            </c:rich>
          </c:tx>
          <c:layout>
            <c:manualLayout>
              <c:xMode val="edge"/>
              <c:yMode val="edge"/>
              <c:x val="0.84448490813648291"/>
              <c:y val="0.878787878787878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21573152"/>
        <c:crosses val="autoZero"/>
        <c:crossBetween val="midCat"/>
        <c:majorUnit val="60"/>
      </c:valAx>
      <c:valAx>
        <c:axId val="112157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温度</a:t>
                </a:r>
                <a:r>
                  <a:rPr lang="en-US" altLang="zh-CN"/>
                  <a:t>T/</a:t>
                </a:r>
                <a:r>
                  <a:rPr lang="zh-CN" altLang="en-US"/>
                  <a:t>℃</a:t>
                </a:r>
              </a:p>
            </c:rich>
          </c:tx>
          <c:layout>
            <c:manualLayout>
              <c:xMode val="edge"/>
              <c:yMode val="edge"/>
              <c:x val="3.888888888888889E-2"/>
              <c:y val="0.14126972764768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stealt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21566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352424</xdr:colOff>
      <xdr:row>0</xdr:row>
      <xdr:rowOff>85725</xdr:rowOff>
    </xdr:from>
    <xdr:to>
      <xdr:col>16</xdr:col>
      <xdr:colOff>685799</xdr:colOff>
      <xdr:row>16</xdr:row>
      <xdr:rowOff>47625</xdr:rowOff>
    </xdr:to>
    <xdr:graphicFrame macro="">
      <xdr:nvGraphicFramePr>
        <xdr:cNvPr id="2" name="图表 1" title="t/mi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16</xdr:row>
      <xdr:rowOff>123825</xdr:rowOff>
    </xdr:from>
    <xdr:to>
      <xdr:col>17</xdr:col>
      <xdr:colOff>19050</xdr:colOff>
      <xdr:row>32</xdr:row>
      <xdr:rowOff>123825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workbookViewId="0">
      <selection activeCell="A22" sqref="A22:H27"/>
    </sheetView>
  </sheetViews>
  <sheetFormatPr defaultRowHeight="13.5"/>
  <cols>
    <col min="1" max="2" width="9" customWidth="1"/>
  </cols>
  <sheetData>
    <row r="1" spans="1:37" ht="16.5">
      <c r="A1" s="24" t="s">
        <v>12</v>
      </c>
      <c r="B1" s="25"/>
      <c r="C1" s="25"/>
      <c r="D1" s="25"/>
      <c r="E1" s="25"/>
      <c r="F1" s="25"/>
      <c r="G1" s="25"/>
      <c r="H1" s="25"/>
      <c r="I1" s="26"/>
    </row>
    <row r="2" spans="1:37">
      <c r="A2" s="4" t="s">
        <v>9</v>
      </c>
      <c r="B2" s="3">
        <v>0</v>
      </c>
      <c r="C2" s="3">
        <v>2</v>
      </c>
      <c r="D2" s="3">
        <v>4</v>
      </c>
      <c r="E2" s="3">
        <v>6</v>
      </c>
      <c r="F2" s="3">
        <v>8</v>
      </c>
      <c r="G2" s="3">
        <v>10</v>
      </c>
      <c r="H2" s="3">
        <v>12</v>
      </c>
      <c r="I2" s="5">
        <v>14</v>
      </c>
      <c r="J2" s="9">
        <v>16</v>
      </c>
      <c r="K2" s="9">
        <v>18</v>
      </c>
      <c r="L2" s="9">
        <v>20</v>
      </c>
      <c r="M2" s="9">
        <v>22</v>
      </c>
      <c r="N2" s="9">
        <v>24</v>
      </c>
      <c r="O2" s="9">
        <v>26</v>
      </c>
      <c r="P2" s="9">
        <v>28</v>
      </c>
      <c r="Q2" s="9">
        <v>30</v>
      </c>
      <c r="R2" s="9">
        <v>32</v>
      </c>
      <c r="S2" s="9">
        <v>34</v>
      </c>
      <c r="T2" s="9">
        <v>36</v>
      </c>
      <c r="U2" s="9">
        <v>38</v>
      </c>
      <c r="V2" s="9">
        <v>40</v>
      </c>
      <c r="W2" s="9">
        <v>42</v>
      </c>
      <c r="X2" s="9">
        <v>44</v>
      </c>
      <c r="Y2" s="9">
        <v>46</v>
      </c>
      <c r="Z2" s="9">
        <v>48</v>
      </c>
      <c r="AA2" s="9">
        <v>50</v>
      </c>
      <c r="AB2" s="9">
        <v>52</v>
      </c>
      <c r="AC2" s="9">
        <v>54</v>
      </c>
      <c r="AD2" s="9">
        <v>56</v>
      </c>
      <c r="AE2" s="9">
        <v>58</v>
      </c>
      <c r="AF2" s="9">
        <v>60</v>
      </c>
      <c r="AG2" s="9">
        <v>62</v>
      </c>
      <c r="AH2" s="9">
        <v>64</v>
      </c>
      <c r="AI2" s="9">
        <v>66</v>
      </c>
      <c r="AJ2" s="9">
        <v>68</v>
      </c>
    </row>
    <row r="3" spans="1:37" ht="16.5">
      <c r="A3" s="6" t="s">
        <v>13</v>
      </c>
      <c r="B3" s="10">
        <v>19.7</v>
      </c>
      <c r="C3" s="10">
        <v>32.299999999999997</v>
      </c>
      <c r="D3" s="10">
        <v>45.5</v>
      </c>
      <c r="E3" s="10">
        <v>56.7</v>
      </c>
      <c r="F3" s="10">
        <v>56.9</v>
      </c>
      <c r="G3" s="10">
        <v>57</v>
      </c>
      <c r="H3" s="10">
        <v>57</v>
      </c>
      <c r="I3" s="11">
        <v>57</v>
      </c>
      <c r="J3" s="12">
        <v>57.1</v>
      </c>
      <c r="K3" s="12">
        <v>57.1</v>
      </c>
      <c r="L3" s="12">
        <v>57.1</v>
      </c>
      <c r="M3" s="12">
        <v>57.1</v>
      </c>
      <c r="N3" s="12">
        <v>57.1</v>
      </c>
      <c r="O3" s="12">
        <v>57.1</v>
      </c>
      <c r="P3" s="12">
        <v>57.1</v>
      </c>
      <c r="Q3" s="12">
        <v>57.2</v>
      </c>
      <c r="R3" s="12">
        <v>57.2</v>
      </c>
      <c r="S3" s="12">
        <v>57.2</v>
      </c>
      <c r="T3" s="12">
        <v>57.2</v>
      </c>
      <c r="U3" s="12">
        <v>57.2</v>
      </c>
      <c r="V3" s="12">
        <v>57.2</v>
      </c>
      <c r="W3" s="12">
        <v>57.2</v>
      </c>
      <c r="X3" s="12">
        <v>57.2</v>
      </c>
      <c r="Y3" s="12">
        <v>57.2</v>
      </c>
      <c r="Z3" s="12">
        <v>57.2</v>
      </c>
      <c r="AA3" s="12">
        <v>57.2</v>
      </c>
      <c r="AB3" s="12">
        <v>57.2</v>
      </c>
      <c r="AC3" s="12">
        <v>57.2</v>
      </c>
      <c r="AD3" s="12">
        <v>57.2</v>
      </c>
      <c r="AE3" s="12">
        <v>57.2</v>
      </c>
      <c r="AF3" s="12">
        <v>57.2</v>
      </c>
      <c r="AG3" s="12">
        <v>57.2</v>
      </c>
      <c r="AH3" s="12">
        <v>57.2</v>
      </c>
      <c r="AI3" s="12">
        <v>57.2</v>
      </c>
      <c r="AJ3" s="12">
        <v>57.1</v>
      </c>
      <c r="AK3" s="13"/>
    </row>
    <row r="4" spans="1:37" ht="16.5">
      <c r="A4" s="6" t="s">
        <v>16</v>
      </c>
      <c r="B4" s="10">
        <v>19.8</v>
      </c>
      <c r="C4" s="10">
        <v>20.100000000000001</v>
      </c>
      <c r="D4" s="10">
        <v>21.8</v>
      </c>
      <c r="E4" s="10">
        <v>24.8</v>
      </c>
      <c r="F4" s="10">
        <v>28.6</v>
      </c>
      <c r="G4" s="10">
        <v>32.1</v>
      </c>
      <c r="H4" s="10">
        <v>35.1</v>
      </c>
      <c r="I4" s="11">
        <v>37.6</v>
      </c>
      <c r="J4" s="12">
        <v>39.700000000000003</v>
      </c>
      <c r="K4" s="12">
        <v>41.5</v>
      </c>
      <c r="L4" s="12">
        <v>42.9</v>
      </c>
      <c r="M4" s="12">
        <v>44.1</v>
      </c>
      <c r="N4" s="12">
        <v>45.2</v>
      </c>
      <c r="O4" s="12">
        <v>46</v>
      </c>
      <c r="P4" s="12">
        <v>46.800000000000004</v>
      </c>
      <c r="Q4" s="12">
        <v>47.4</v>
      </c>
      <c r="R4" s="12">
        <v>47.9</v>
      </c>
      <c r="S4" s="12">
        <v>48.300000000000004</v>
      </c>
      <c r="T4" s="12">
        <v>48.6</v>
      </c>
      <c r="U4" s="12">
        <v>49</v>
      </c>
      <c r="V4" s="12">
        <v>49.2</v>
      </c>
      <c r="W4" s="12">
        <v>49.4</v>
      </c>
      <c r="X4" s="12">
        <v>49.6</v>
      </c>
      <c r="Y4" s="12">
        <v>49.800000000000004</v>
      </c>
      <c r="Z4" s="12">
        <v>49.9</v>
      </c>
      <c r="AA4" s="12">
        <v>50</v>
      </c>
      <c r="AB4" s="12">
        <v>50.1</v>
      </c>
      <c r="AC4" s="12">
        <v>50.2</v>
      </c>
      <c r="AD4" s="12">
        <v>50.300000000000004</v>
      </c>
      <c r="AE4" s="12">
        <v>50.300000000000004</v>
      </c>
      <c r="AF4" s="12">
        <v>50.300000000000004</v>
      </c>
      <c r="AG4" s="12">
        <v>50.300000000000004</v>
      </c>
      <c r="AH4" s="12">
        <v>50.4</v>
      </c>
      <c r="AI4" s="12">
        <v>50.4</v>
      </c>
      <c r="AJ4" s="12">
        <v>50.300000000000004</v>
      </c>
      <c r="AK4" s="13"/>
    </row>
    <row r="5" spans="1:37">
      <c r="A5" s="4">
        <v>16</v>
      </c>
      <c r="B5" s="3">
        <v>18</v>
      </c>
      <c r="C5" s="3">
        <v>20</v>
      </c>
      <c r="D5" s="3">
        <v>22</v>
      </c>
      <c r="E5" s="3">
        <v>24</v>
      </c>
      <c r="F5" s="3">
        <v>26</v>
      </c>
      <c r="G5" s="3">
        <v>28</v>
      </c>
      <c r="H5" s="3">
        <v>30</v>
      </c>
      <c r="I5" s="5">
        <v>32</v>
      </c>
    </row>
    <row r="6" spans="1:37">
      <c r="A6" s="15">
        <v>57.1</v>
      </c>
      <c r="B6" s="10">
        <v>57.1</v>
      </c>
      <c r="C6" s="10">
        <v>57.1</v>
      </c>
      <c r="D6" s="10">
        <v>57.1</v>
      </c>
      <c r="E6" s="10">
        <v>57.1</v>
      </c>
      <c r="F6" s="10">
        <v>57.1</v>
      </c>
      <c r="G6" s="10">
        <v>57.1</v>
      </c>
      <c r="H6" s="10">
        <v>57.2</v>
      </c>
      <c r="I6" s="16">
        <v>57.2</v>
      </c>
    </row>
    <row r="7" spans="1:37">
      <c r="A7" s="15">
        <v>39.700000000000003</v>
      </c>
      <c r="B7" s="10">
        <v>41.5</v>
      </c>
      <c r="C7" s="10">
        <v>42.9</v>
      </c>
      <c r="D7" s="10">
        <v>44.1</v>
      </c>
      <c r="E7" s="10">
        <v>45.2</v>
      </c>
      <c r="F7" s="10">
        <v>46</v>
      </c>
      <c r="G7" s="10">
        <v>46.800000000000004</v>
      </c>
      <c r="H7" s="10">
        <v>47.4</v>
      </c>
      <c r="I7" s="16">
        <v>47.9</v>
      </c>
    </row>
    <row r="8" spans="1:37">
      <c r="A8" s="4">
        <v>34</v>
      </c>
      <c r="B8" s="3">
        <v>36</v>
      </c>
      <c r="C8" s="3">
        <v>38</v>
      </c>
      <c r="D8" s="3">
        <v>40</v>
      </c>
      <c r="E8" s="3">
        <v>42</v>
      </c>
      <c r="F8" s="3">
        <v>44</v>
      </c>
      <c r="G8" s="3">
        <v>46</v>
      </c>
      <c r="H8" s="3">
        <v>48</v>
      </c>
      <c r="I8" s="19">
        <v>50</v>
      </c>
    </row>
    <row r="9" spans="1:37">
      <c r="A9" s="15">
        <v>57.2</v>
      </c>
      <c r="B9" s="10">
        <v>57.2</v>
      </c>
      <c r="C9" s="10">
        <v>57.2</v>
      </c>
      <c r="D9" s="10">
        <v>57.2</v>
      </c>
      <c r="E9" s="10">
        <v>57.2</v>
      </c>
      <c r="F9" s="10">
        <v>57.2</v>
      </c>
      <c r="G9" s="10">
        <v>57.2</v>
      </c>
      <c r="H9" s="10">
        <v>57.2</v>
      </c>
      <c r="I9" s="20">
        <v>57.2</v>
      </c>
    </row>
    <row r="10" spans="1:37">
      <c r="A10" s="15">
        <v>48.300000000000004</v>
      </c>
      <c r="B10" s="10">
        <v>48.6</v>
      </c>
      <c r="C10" s="10">
        <v>49</v>
      </c>
      <c r="D10" s="10">
        <v>49.2</v>
      </c>
      <c r="E10" s="10">
        <v>49.4</v>
      </c>
      <c r="F10" s="10">
        <v>49.6</v>
      </c>
      <c r="G10" s="10">
        <v>49.800000000000004</v>
      </c>
      <c r="H10" s="10">
        <v>49.9</v>
      </c>
      <c r="I10" s="21">
        <v>50</v>
      </c>
    </row>
    <row r="11" spans="1:37">
      <c r="A11" s="4">
        <v>52</v>
      </c>
      <c r="B11" s="3">
        <v>54</v>
      </c>
      <c r="C11" s="3">
        <v>56</v>
      </c>
      <c r="D11" s="3">
        <v>58</v>
      </c>
      <c r="E11" s="4">
        <v>60</v>
      </c>
      <c r="F11" s="3">
        <v>62</v>
      </c>
      <c r="G11" s="3">
        <v>64</v>
      </c>
      <c r="H11" s="3">
        <v>66</v>
      </c>
      <c r="I11" s="5">
        <v>68</v>
      </c>
    </row>
    <row r="12" spans="1:37">
      <c r="A12" s="15">
        <v>57.2</v>
      </c>
      <c r="B12" s="10">
        <v>57.2</v>
      </c>
      <c r="C12" s="10">
        <v>57.2</v>
      </c>
      <c r="D12" s="10">
        <v>57.2</v>
      </c>
      <c r="E12" s="15">
        <v>57.2</v>
      </c>
      <c r="F12" s="10">
        <v>57.2</v>
      </c>
      <c r="G12" s="10">
        <v>57.2</v>
      </c>
      <c r="H12" s="10">
        <v>57.2</v>
      </c>
      <c r="I12" s="16">
        <v>57.1</v>
      </c>
    </row>
    <row r="13" spans="1:37">
      <c r="A13" s="17">
        <v>50.1</v>
      </c>
      <c r="B13" s="14">
        <v>50.2</v>
      </c>
      <c r="C13" s="14">
        <v>50.300000000000004</v>
      </c>
      <c r="D13" s="14">
        <v>50.300000000000004</v>
      </c>
      <c r="E13" s="17">
        <v>50.300000000000004</v>
      </c>
      <c r="F13" s="14">
        <v>50.300000000000004</v>
      </c>
      <c r="G13" s="14">
        <v>50.4</v>
      </c>
      <c r="H13" s="14">
        <v>50.4</v>
      </c>
      <c r="I13" s="18">
        <v>50.300000000000004</v>
      </c>
    </row>
    <row r="15" spans="1:37">
      <c r="A15" s="24" t="s">
        <v>10</v>
      </c>
      <c r="B15" s="25"/>
      <c r="C15" s="25"/>
      <c r="D15" s="25"/>
      <c r="E15" s="7"/>
      <c r="F15" s="7"/>
      <c r="G15" s="7"/>
      <c r="H15" s="7"/>
      <c r="I15" s="8"/>
    </row>
    <row r="16" spans="1:37">
      <c r="A16" s="4" t="s">
        <v>15</v>
      </c>
      <c r="B16" s="3">
        <v>0</v>
      </c>
      <c r="C16" s="3">
        <v>30</v>
      </c>
      <c r="D16" s="3">
        <v>60</v>
      </c>
      <c r="E16" s="3">
        <v>90</v>
      </c>
      <c r="F16" s="3">
        <v>120</v>
      </c>
      <c r="G16" s="3">
        <v>150</v>
      </c>
      <c r="H16" s="3">
        <v>180</v>
      </c>
      <c r="I16" s="19">
        <v>210</v>
      </c>
      <c r="J16" s="9">
        <v>240</v>
      </c>
      <c r="K16" s="9">
        <v>270</v>
      </c>
      <c r="L16" s="9">
        <v>300</v>
      </c>
      <c r="M16" s="9">
        <v>330</v>
      </c>
      <c r="N16" s="9">
        <v>360</v>
      </c>
      <c r="O16" s="9">
        <v>390</v>
      </c>
      <c r="P16" s="9">
        <v>420</v>
      </c>
      <c r="Q16" s="9">
        <v>450</v>
      </c>
      <c r="R16" s="9">
        <v>480</v>
      </c>
    </row>
    <row r="17" spans="1:37">
      <c r="A17" s="6" t="s">
        <v>11</v>
      </c>
      <c r="B17" s="10">
        <v>52.7</v>
      </c>
      <c r="C17" s="10">
        <v>52.3</v>
      </c>
      <c r="D17" s="10">
        <v>51.8</v>
      </c>
      <c r="E17" s="10">
        <v>51.3</v>
      </c>
      <c r="F17" s="10">
        <v>50.9</v>
      </c>
      <c r="G17" s="10">
        <v>50.4</v>
      </c>
      <c r="H17" s="10">
        <v>50</v>
      </c>
      <c r="I17" s="22">
        <v>49.5</v>
      </c>
      <c r="J17" s="12">
        <v>49.1</v>
      </c>
      <c r="K17" s="12">
        <v>48.7</v>
      </c>
      <c r="L17" s="12">
        <v>48.2</v>
      </c>
      <c r="M17" s="12">
        <v>47.8</v>
      </c>
      <c r="N17" s="12">
        <v>47.4</v>
      </c>
      <c r="O17" s="12">
        <v>47</v>
      </c>
      <c r="P17" s="12">
        <v>46.6</v>
      </c>
      <c r="Q17" s="12">
        <v>46.3</v>
      </c>
      <c r="R17" s="12">
        <v>45.9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3"/>
    </row>
    <row r="18" spans="1:37">
      <c r="A18" s="4">
        <v>240</v>
      </c>
      <c r="B18" s="3">
        <v>270</v>
      </c>
      <c r="C18" s="3">
        <v>300</v>
      </c>
      <c r="D18" s="3">
        <v>330</v>
      </c>
      <c r="E18" s="3">
        <v>360</v>
      </c>
      <c r="F18" s="3">
        <v>390</v>
      </c>
      <c r="G18" s="3">
        <v>420</v>
      </c>
      <c r="H18" s="3">
        <v>450</v>
      </c>
      <c r="I18" s="5">
        <v>480</v>
      </c>
    </row>
    <row r="19" spans="1:37">
      <c r="A19" s="17">
        <v>49.1</v>
      </c>
      <c r="B19" s="14">
        <v>48.7</v>
      </c>
      <c r="C19" s="14">
        <v>48.2</v>
      </c>
      <c r="D19" s="14">
        <v>47.8</v>
      </c>
      <c r="E19" s="14">
        <v>47.4</v>
      </c>
      <c r="F19" s="14">
        <v>47</v>
      </c>
      <c r="G19" s="14">
        <v>46.6</v>
      </c>
      <c r="H19" s="14">
        <v>46.3</v>
      </c>
      <c r="I19" s="18">
        <v>45.9</v>
      </c>
    </row>
    <row r="22" spans="1:37" ht="16.5">
      <c r="A22" s="28" t="s">
        <v>8</v>
      </c>
      <c r="B22" s="28"/>
      <c r="C22" s="28"/>
      <c r="D22" s="28"/>
      <c r="E22" s="28"/>
      <c r="F22" s="28"/>
      <c r="G22" s="28"/>
      <c r="H22" s="28"/>
    </row>
    <row r="23" spans="1:37">
      <c r="A23" s="27" t="s">
        <v>0</v>
      </c>
      <c r="B23" s="27"/>
      <c r="C23" s="1">
        <v>1</v>
      </c>
      <c r="D23" s="1">
        <v>2</v>
      </c>
      <c r="E23" s="1">
        <v>3</v>
      </c>
      <c r="F23" s="1">
        <v>4</v>
      </c>
      <c r="G23" s="1">
        <v>5</v>
      </c>
      <c r="H23" s="1" t="s">
        <v>6</v>
      </c>
    </row>
    <row r="24" spans="1:37" ht="16.5">
      <c r="A24" s="27" t="s">
        <v>7</v>
      </c>
      <c r="B24" s="1" t="s">
        <v>2</v>
      </c>
      <c r="C24" s="2">
        <v>9.9</v>
      </c>
      <c r="D24" s="2">
        <v>9.98</v>
      </c>
      <c r="E24" s="2">
        <v>10</v>
      </c>
      <c r="F24" s="2">
        <v>9.92</v>
      </c>
      <c r="G24" s="2">
        <v>9.9</v>
      </c>
      <c r="H24" s="2">
        <f>AVERAGE(C24:G24)</f>
        <v>9.9400000000000013</v>
      </c>
    </row>
    <row r="25" spans="1:37" ht="16.5">
      <c r="A25" s="27"/>
      <c r="B25" s="1" t="s">
        <v>3</v>
      </c>
      <c r="C25" s="2">
        <v>0.85</v>
      </c>
      <c r="D25" s="2">
        <v>0.84599999999999997</v>
      </c>
      <c r="E25" s="2">
        <v>0.84599999999999997</v>
      </c>
      <c r="F25" s="2">
        <v>0.84399999999999997</v>
      </c>
      <c r="G25" s="2">
        <v>0.84199999999999997</v>
      </c>
      <c r="H25" s="2">
        <f t="shared" ref="H25:H27" si="0">AVERAGE(C25:G25)</f>
        <v>0.84559999999999991</v>
      </c>
    </row>
    <row r="26" spans="1:37" ht="16.5">
      <c r="A26" s="27" t="s">
        <v>1</v>
      </c>
      <c r="B26" s="1" t="s">
        <v>4</v>
      </c>
      <c r="C26" s="2">
        <v>10.01</v>
      </c>
      <c r="D26" s="2">
        <v>10.004</v>
      </c>
      <c r="E26" s="2">
        <v>10</v>
      </c>
      <c r="F26" s="2">
        <v>10.002000000000001</v>
      </c>
      <c r="G26" s="2">
        <v>10</v>
      </c>
      <c r="H26" s="2">
        <f t="shared" si="0"/>
        <v>10.0032</v>
      </c>
    </row>
    <row r="27" spans="1:37" ht="16.5">
      <c r="A27" s="27"/>
      <c r="B27" s="1" t="s">
        <v>5</v>
      </c>
      <c r="C27" s="2">
        <v>0.98</v>
      </c>
      <c r="D27" s="2">
        <v>0.99199999999999999</v>
      </c>
      <c r="E27" s="2">
        <v>0.99199999999999999</v>
      </c>
      <c r="F27" s="2">
        <v>0.98599999999999999</v>
      </c>
      <c r="G27" s="2">
        <v>0.98199999999999998</v>
      </c>
      <c r="H27" s="2">
        <f t="shared" si="0"/>
        <v>0.98640000000000005</v>
      </c>
    </row>
  </sheetData>
  <mergeCells count="6">
    <mergeCell ref="A1:I1"/>
    <mergeCell ref="A15:D15"/>
    <mergeCell ref="A23:B23"/>
    <mergeCell ref="A24:A25"/>
    <mergeCell ref="A26:A27"/>
    <mergeCell ref="A22:H2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K16" zoomScale="85" zoomScaleNormal="85" workbookViewId="0">
      <selection activeCell="O36" sqref="O36"/>
    </sheetView>
  </sheetViews>
  <sheetFormatPr defaultRowHeight="13.5"/>
  <cols>
    <col min="1" max="1" width="16" customWidth="1"/>
    <col min="2" max="14" width="24.875" customWidth="1"/>
    <col min="15" max="21" width="24.125" customWidth="1"/>
  </cols>
  <sheetData>
    <row r="1" spans="1:18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</row>
    <row r="2" spans="1:18">
      <c r="A2" t="s">
        <v>17</v>
      </c>
      <c r="B2">
        <v>52.7</v>
      </c>
      <c r="C2">
        <v>52.3</v>
      </c>
      <c r="D2">
        <v>51.8</v>
      </c>
      <c r="E2">
        <v>51.3</v>
      </c>
      <c r="F2">
        <v>50.9</v>
      </c>
      <c r="G2">
        <v>50.4</v>
      </c>
      <c r="H2">
        <v>50</v>
      </c>
      <c r="I2">
        <v>49.5</v>
      </c>
      <c r="J2">
        <v>49.1</v>
      </c>
      <c r="K2">
        <v>48.7</v>
      </c>
      <c r="L2">
        <v>48.2</v>
      </c>
      <c r="M2">
        <v>47.8</v>
      </c>
      <c r="N2">
        <v>47.4</v>
      </c>
      <c r="O2">
        <v>47</v>
      </c>
      <c r="P2">
        <v>46.6</v>
      </c>
      <c r="Q2">
        <v>46.3</v>
      </c>
      <c r="R2">
        <v>45.9</v>
      </c>
    </row>
    <row r="3" spans="1:18">
      <c r="A3" t="s">
        <v>14</v>
      </c>
      <c r="B3">
        <v>0</v>
      </c>
      <c r="C3">
        <v>30</v>
      </c>
      <c r="D3">
        <v>60</v>
      </c>
      <c r="E3">
        <v>90</v>
      </c>
      <c r="F3">
        <v>120</v>
      </c>
      <c r="G3">
        <v>150</v>
      </c>
      <c r="H3">
        <v>180</v>
      </c>
      <c r="I3">
        <v>210</v>
      </c>
      <c r="J3">
        <v>240</v>
      </c>
      <c r="K3">
        <v>270</v>
      </c>
      <c r="L3">
        <v>300</v>
      </c>
      <c r="M3">
        <v>330</v>
      </c>
      <c r="N3">
        <v>360</v>
      </c>
      <c r="O3">
        <v>390</v>
      </c>
      <c r="P3">
        <v>420</v>
      </c>
      <c r="Q3">
        <v>450</v>
      </c>
      <c r="R3">
        <v>480</v>
      </c>
    </row>
    <row r="4" spans="1:18">
      <c r="I4">
        <v>1</v>
      </c>
      <c r="J4">
        <v>2</v>
      </c>
      <c r="K4">
        <v>3</v>
      </c>
      <c r="L4">
        <v>4</v>
      </c>
      <c r="M4">
        <v>5</v>
      </c>
      <c r="N4">
        <v>6</v>
      </c>
      <c r="O4">
        <v>7</v>
      </c>
      <c r="P4">
        <v>8</v>
      </c>
      <c r="Q4">
        <v>9</v>
      </c>
      <c r="R4">
        <v>10</v>
      </c>
    </row>
    <row r="5" spans="1:18">
      <c r="D5" s="23">
        <f t="shared" ref="D5:I5" si="0">(D2-I2)/(D3-I3)</f>
        <v>-1.5333333333333315E-2</v>
      </c>
      <c r="E5" s="23">
        <f t="shared" si="0"/>
        <v>-1.4666666666666639E-2</v>
      </c>
      <c r="F5" s="23">
        <f t="shared" si="0"/>
        <v>-1.4666666666666639E-2</v>
      </c>
      <c r="G5" s="23">
        <f t="shared" si="0"/>
        <v>-1.4666666666666639E-2</v>
      </c>
      <c r="H5" s="23">
        <f t="shared" si="0"/>
        <v>-1.4666666666666685E-2</v>
      </c>
      <c r="I5" s="23">
        <f t="shared" si="0"/>
        <v>-1.4000000000000009E-2</v>
      </c>
      <c r="J5" s="23">
        <f t="shared" ref="J5:M5" si="1">(J2-O2)/(J3-O3)</f>
        <v>-1.4000000000000009E-2</v>
      </c>
      <c r="K5" s="23">
        <f t="shared" si="1"/>
        <v>-1.4000000000000009E-2</v>
      </c>
      <c r="L5" s="23">
        <f t="shared" si="1"/>
        <v>-1.2666666666666705E-2</v>
      </c>
      <c r="M5" s="23">
        <f t="shared" si="1"/>
        <v>-1.2666666666666658E-2</v>
      </c>
      <c r="N5" s="23"/>
    </row>
    <row r="6" spans="1:18">
      <c r="A6" t="s">
        <v>18</v>
      </c>
      <c r="B6" s="23">
        <f>AVERAGE(D5:H5)</f>
        <v>-1.4799999999999983E-2</v>
      </c>
      <c r="J6" s="23"/>
      <c r="K6" s="23"/>
      <c r="L6" s="23"/>
      <c r="M6" s="23"/>
    </row>
    <row r="7" spans="1:18">
      <c r="A7" t="s">
        <v>20</v>
      </c>
      <c r="B7">
        <v>0.67400000000000004</v>
      </c>
    </row>
    <row r="8" spans="1:18">
      <c r="A8" t="s">
        <v>19</v>
      </c>
      <c r="B8">
        <v>370.9</v>
      </c>
    </row>
    <row r="13" spans="1:18">
      <c r="C13">
        <f>B7*B8*B6*(L23/2+2*L24)*L22/(L23+2*L24)/(57.2-50.3)/PI()/(L21/2)/(L21/2)</f>
        <v>-3.4027241468700615E-3</v>
      </c>
    </row>
    <row r="15" spans="1:18" s="30" customFormat="1"/>
    <row r="19" spans="1:21" ht="16.5">
      <c r="E19" s="28" t="s">
        <v>8</v>
      </c>
      <c r="F19" s="28"/>
      <c r="G19" s="28"/>
      <c r="H19" s="28"/>
      <c r="I19" s="28"/>
      <c r="J19" s="28"/>
      <c r="K19" s="28"/>
      <c r="L19" s="28"/>
    </row>
    <row r="20" spans="1:21">
      <c r="E20" s="27" t="s">
        <v>0</v>
      </c>
      <c r="F20" s="27"/>
      <c r="G20" s="1">
        <v>1</v>
      </c>
      <c r="H20" s="1">
        <v>2</v>
      </c>
      <c r="I20" s="1">
        <v>3</v>
      </c>
      <c r="J20" s="1">
        <v>4</v>
      </c>
      <c r="K20" s="1">
        <v>5</v>
      </c>
      <c r="L20" s="1" t="s">
        <v>6</v>
      </c>
    </row>
    <row r="21" spans="1:21" ht="16.5">
      <c r="E21" s="27" t="s">
        <v>7</v>
      </c>
      <c r="F21" s="1" t="s">
        <v>2</v>
      </c>
      <c r="G21" s="2">
        <v>9.9</v>
      </c>
      <c r="H21" s="2">
        <v>9.98</v>
      </c>
      <c r="I21" s="2">
        <v>10</v>
      </c>
      <c r="J21" s="2">
        <v>9.92</v>
      </c>
      <c r="K21" s="2">
        <v>9.9</v>
      </c>
      <c r="L21" s="2">
        <f>AVERAGE(G21:K21)</f>
        <v>9.9400000000000013</v>
      </c>
    </row>
    <row r="22" spans="1:21" ht="16.5">
      <c r="E22" s="27"/>
      <c r="F22" s="1" t="s">
        <v>3</v>
      </c>
      <c r="G22" s="2">
        <v>0.85</v>
      </c>
      <c r="H22" s="2">
        <v>0.84599999999999997</v>
      </c>
      <c r="I22" s="2">
        <v>0.84599999999999997</v>
      </c>
      <c r="J22" s="2">
        <v>0.84399999999999997</v>
      </c>
      <c r="K22" s="2">
        <v>0.84199999999999997</v>
      </c>
      <c r="L22" s="2">
        <f t="shared" ref="L22:L24" si="2">AVERAGE(G22:K22)</f>
        <v>0.84559999999999991</v>
      </c>
    </row>
    <row r="23" spans="1:21" ht="16.5">
      <c r="E23" s="27" t="s">
        <v>1</v>
      </c>
      <c r="F23" s="1" t="s">
        <v>4</v>
      </c>
      <c r="G23" s="2">
        <v>10.01</v>
      </c>
      <c r="H23" s="2">
        <v>10.004</v>
      </c>
      <c r="I23" s="2">
        <v>10</v>
      </c>
      <c r="J23" s="2">
        <v>10.002000000000001</v>
      </c>
      <c r="K23" s="2">
        <v>10</v>
      </c>
      <c r="L23" s="2">
        <f t="shared" si="2"/>
        <v>10.0032</v>
      </c>
    </row>
    <row r="24" spans="1:21" ht="16.5">
      <c r="E24" s="27"/>
      <c r="F24" s="1" t="s">
        <v>5</v>
      </c>
      <c r="G24" s="2">
        <v>0.98</v>
      </c>
      <c r="H24" s="2">
        <v>0.99199999999999999</v>
      </c>
      <c r="I24" s="2">
        <v>0.99199999999999999</v>
      </c>
      <c r="J24" s="2">
        <v>0.98599999999999999</v>
      </c>
      <c r="K24" s="2">
        <v>0.98199999999999998</v>
      </c>
      <c r="L24" s="2">
        <f t="shared" si="2"/>
        <v>0.98640000000000005</v>
      </c>
    </row>
    <row r="26" spans="1:21">
      <c r="B26">
        <v>1</v>
      </c>
      <c r="C26">
        <v>2</v>
      </c>
      <c r="D26">
        <v>3</v>
      </c>
      <c r="E26">
        <v>4</v>
      </c>
      <c r="F26">
        <v>5</v>
      </c>
      <c r="G26">
        <v>6</v>
      </c>
      <c r="H26">
        <v>7</v>
      </c>
      <c r="I26">
        <v>8</v>
      </c>
      <c r="J26">
        <v>9</v>
      </c>
      <c r="K26">
        <v>10</v>
      </c>
    </row>
    <row r="27" spans="1:21">
      <c r="A27" t="s">
        <v>17</v>
      </c>
      <c r="B27">
        <v>51.8</v>
      </c>
      <c r="C27">
        <v>51.3</v>
      </c>
      <c r="D27">
        <v>50.9</v>
      </c>
      <c r="E27">
        <v>50.4</v>
      </c>
      <c r="F27">
        <v>50</v>
      </c>
      <c r="G27">
        <v>49.5</v>
      </c>
      <c r="H27">
        <v>49.1</v>
      </c>
      <c r="I27">
        <v>48.7</v>
      </c>
      <c r="J27">
        <v>48.2</v>
      </c>
      <c r="K27">
        <v>47.8</v>
      </c>
      <c r="L27">
        <f>AVERAGE(B27:K27)</f>
        <v>49.769999999999996</v>
      </c>
    </row>
    <row r="28" spans="1:21">
      <c r="A28" t="s">
        <v>14</v>
      </c>
      <c r="B28">
        <v>60</v>
      </c>
      <c r="C28">
        <v>90</v>
      </c>
      <c r="D28">
        <v>120</v>
      </c>
      <c r="E28">
        <v>150</v>
      </c>
      <c r="F28">
        <v>180</v>
      </c>
      <c r="G28">
        <v>210</v>
      </c>
      <c r="H28">
        <v>240</v>
      </c>
      <c r="I28">
        <v>270</v>
      </c>
      <c r="J28">
        <v>300</v>
      </c>
      <c r="K28">
        <v>330</v>
      </c>
      <c r="L28">
        <f>AVERAGE(B28:K28)</f>
        <v>195</v>
      </c>
    </row>
    <row r="29" spans="1:21">
      <c r="A29" t="s">
        <v>21</v>
      </c>
      <c r="B29">
        <f>-1.48*0.01*(B28-195)+49.77</f>
        <v>51.768000000000001</v>
      </c>
      <c r="C29">
        <f t="shared" ref="C29:K29" si="3">-1.48*0.01*(C28-195)+49.77</f>
        <v>51.324000000000005</v>
      </c>
      <c r="D29">
        <f t="shared" si="3"/>
        <v>50.88</v>
      </c>
      <c r="E29">
        <f t="shared" si="3"/>
        <v>50.436</v>
      </c>
      <c r="F29">
        <f t="shared" si="3"/>
        <v>49.992000000000004</v>
      </c>
      <c r="G29">
        <f t="shared" si="3"/>
        <v>49.548000000000002</v>
      </c>
      <c r="H29">
        <f t="shared" si="3"/>
        <v>49.104000000000006</v>
      </c>
      <c r="I29">
        <f t="shared" si="3"/>
        <v>48.660000000000004</v>
      </c>
      <c r="J29">
        <f t="shared" si="3"/>
        <v>48.216000000000001</v>
      </c>
      <c r="K29">
        <f t="shared" si="3"/>
        <v>47.772000000000006</v>
      </c>
    </row>
    <row r="30" spans="1:21">
      <c r="A30" t="s">
        <v>22</v>
      </c>
      <c r="B30">
        <f>B29-B27</f>
        <v>-3.1999999999996476E-2</v>
      </c>
      <c r="C30">
        <f t="shared" ref="C30:K30" si="4">C29-C27</f>
        <v>2.4000000000008015E-2</v>
      </c>
      <c r="D30">
        <f t="shared" si="4"/>
        <v>-1.9999999999996021E-2</v>
      </c>
      <c r="E30">
        <f t="shared" si="4"/>
        <v>3.6000000000001364E-2</v>
      </c>
      <c r="F30">
        <f t="shared" si="4"/>
        <v>-7.9999999999955662E-3</v>
      </c>
      <c r="G30">
        <f t="shared" si="4"/>
        <v>4.8000000000001819E-2</v>
      </c>
      <c r="H30">
        <f t="shared" si="4"/>
        <v>4.0000000000048885E-3</v>
      </c>
      <c r="I30">
        <f t="shared" si="4"/>
        <v>-3.9999999999999147E-2</v>
      </c>
      <c r="J30">
        <f t="shared" si="4"/>
        <v>1.5999999999998238E-2</v>
      </c>
      <c r="K30">
        <f t="shared" si="4"/>
        <v>-2.7999999999991587E-2</v>
      </c>
      <c r="L30">
        <f t="shared" ref="L30:M30" si="5">AVERAGE(B30:K30)</f>
        <v>3.5527136788005009E-15</v>
      </c>
      <c r="M30">
        <f>AVERAGE(B30:K30)</f>
        <v>3.5527136788005009E-15</v>
      </c>
      <c r="N30">
        <f>AVERAGE(B30:K30)</f>
        <v>3.5527136788005009E-15</v>
      </c>
      <c r="O30">
        <f>AVERAGE(B30:K30)</f>
        <v>3.5527136788005009E-15</v>
      </c>
      <c r="P30">
        <f>AVERAGE(B30:K30)</f>
        <v>3.5527136788005009E-15</v>
      </c>
      <c r="Q30">
        <f>AVERAGE(B30:K30)</f>
        <v>3.5527136788005009E-15</v>
      </c>
      <c r="R30">
        <f>AVERAGE(B30:K30)</f>
        <v>3.5527136788005009E-15</v>
      </c>
      <c r="S30">
        <f>AVERAGE(B30:K30)</f>
        <v>3.5527136788005009E-15</v>
      </c>
      <c r="T30">
        <f>AVERAGE(B30:K30)</f>
        <v>3.5527136788005009E-15</v>
      </c>
      <c r="U30">
        <f>AVERAGE(B30:K30)</f>
        <v>3.5527136788005009E-15</v>
      </c>
    </row>
    <row r="31" spans="1:21">
      <c r="B31">
        <f>(B30-L30)*(B30-H30)</f>
        <v>1.1520000000000447E-3</v>
      </c>
      <c r="C31">
        <f>(C30-L30)*(C30-L30)</f>
        <v>5.7600000000021414E-4</v>
      </c>
      <c r="D31">
        <f>(D30-L30)*(D30-L30)</f>
        <v>3.9999999999998294E-4</v>
      </c>
      <c r="E31">
        <f>(E30-L30)*(E30-L30)</f>
        <v>1.2959999999998424E-3</v>
      </c>
      <c r="F31">
        <f>(F30-L30)*(F30-L30)</f>
        <v>6.3999999999985902E-5</v>
      </c>
      <c r="G31">
        <f>(G30-M30)*(G30-M30)</f>
        <v>2.3039999999998335E-3</v>
      </c>
      <c r="H31">
        <f t="shared" ref="H31:K31" si="6">(H30-N30)*(H30-N30)</f>
        <v>1.6000000000010685E-5</v>
      </c>
      <c r="I31">
        <f t="shared" si="6"/>
        <v>1.600000000000216E-3</v>
      </c>
      <c r="J31">
        <f t="shared" si="6"/>
        <v>2.5599999999982993E-4</v>
      </c>
      <c r="K31">
        <f t="shared" si="6"/>
        <v>7.8399999999972784E-4</v>
      </c>
      <c r="M31">
        <f>SUM(B31:K31)</f>
        <v>8.4479999999996884E-3</v>
      </c>
      <c r="N31">
        <f>M31/90</f>
        <v>9.3866666666663211E-5</v>
      </c>
      <c r="O31">
        <f>SQRT(N31)</f>
        <v>9.6884811331117947E-3</v>
      </c>
    </row>
    <row r="32" spans="1:21">
      <c r="A32" t="s">
        <v>23</v>
      </c>
      <c r="B32" s="29">
        <f>B30-L30</f>
        <v>-3.2000000000000028E-2</v>
      </c>
      <c r="C32" s="29">
        <f t="shared" ref="C32:K32" si="7">C30-M30</f>
        <v>2.4000000000004462E-2</v>
      </c>
      <c r="D32" s="29">
        <f t="shared" si="7"/>
        <v>-1.9999999999999574E-2</v>
      </c>
      <c r="E32" s="29">
        <f t="shared" si="7"/>
        <v>3.5999999999997812E-2</v>
      </c>
      <c r="F32" s="29">
        <f t="shared" si="7"/>
        <v>-7.9999999999991189E-3</v>
      </c>
      <c r="G32" s="29">
        <f t="shared" si="7"/>
        <v>4.7999999999998266E-2</v>
      </c>
      <c r="H32" s="29">
        <f t="shared" si="7"/>
        <v>4.0000000000013358E-3</v>
      </c>
      <c r="I32" s="29">
        <f t="shared" si="7"/>
        <v>-4.00000000000027E-2</v>
      </c>
      <c r="J32" s="29">
        <f t="shared" si="7"/>
        <v>1.5999999999994685E-2</v>
      </c>
      <c r="K32" s="29">
        <f t="shared" si="7"/>
        <v>-2.799999999999514E-2</v>
      </c>
      <c r="L32" s="29">
        <f>AVERAGE(B32:K32)</f>
        <v>0</v>
      </c>
    </row>
    <row r="33" spans="1:21">
      <c r="A33" t="s">
        <v>24</v>
      </c>
      <c r="B33">
        <f>(B27-49.77)/(-1.48*0.01)+195</f>
        <v>57.837837837838237</v>
      </c>
      <c r="C33">
        <f t="shared" ref="C33:L33" si="8">(C27-49.77)/(-1.48*0.01)+195</f>
        <v>91.621621621622026</v>
      </c>
      <c r="D33">
        <f t="shared" si="8"/>
        <v>118.64864864864896</v>
      </c>
      <c r="E33">
        <f t="shared" si="8"/>
        <v>152.43243243243273</v>
      </c>
      <c r="F33">
        <f t="shared" si="8"/>
        <v>179.45945945945968</v>
      </c>
      <c r="G33">
        <f t="shared" si="8"/>
        <v>213.24324324324346</v>
      </c>
      <c r="H33">
        <f t="shared" si="8"/>
        <v>240.27027027027037</v>
      </c>
      <c r="I33">
        <f t="shared" si="8"/>
        <v>267.29729729729729</v>
      </c>
      <c r="J33">
        <f t="shared" si="8"/>
        <v>301.08108108108109</v>
      </c>
      <c r="K33">
        <f t="shared" si="8"/>
        <v>328.10810810810847</v>
      </c>
      <c r="L33">
        <f t="shared" si="8"/>
        <v>195.00000000000048</v>
      </c>
    </row>
    <row r="34" spans="1:21">
      <c r="A34" t="s">
        <v>25</v>
      </c>
      <c r="B34">
        <f>B33-B28</f>
        <v>-2.1621621621617635</v>
      </c>
      <c r="C34">
        <f t="shared" ref="C34:K34" si="9">C33-C28</f>
        <v>1.6216216216220261</v>
      </c>
      <c r="D34">
        <f t="shared" si="9"/>
        <v>-1.3513513513510418</v>
      </c>
      <c r="E34">
        <f t="shared" si="9"/>
        <v>2.4324324324327335</v>
      </c>
      <c r="F34">
        <f t="shared" si="9"/>
        <v>-0.54054054054032008</v>
      </c>
      <c r="G34">
        <f t="shared" si="9"/>
        <v>3.2432432432434553</v>
      </c>
      <c r="H34">
        <f t="shared" si="9"/>
        <v>0.2702702702703732</v>
      </c>
      <c r="I34">
        <f t="shared" si="9"/>
        <v>-2.7027027027027088</v>
      </c>
      <c r="J34">
        <f t="shared" si="9"/>
        <v>1.0810810810810949</v>
      </c>
      <c r="K34">
        <f t="shared" si="9"/>
        <v>-1.8918918918915324</v>
      </c>
      <c r="L34" s="31">
        <f>AVERAGE(B34:K34)</f>
        <v>2.3163693185779267E-13</v>
      </c>
      <c r="M34" s="31">
        <f>$L$34</f>
        <v>2.3163693185779267E-13</v>
      </c>
      <c r="N34" s="31">
        <f>$L$34</f>
        <v>2.3163693185779267E-13</v>
      </c>
      <c r="O34" s="31">
        <f t="shared" ref="O34:U34" si="10">$L$34</f>
        <v>2.3163693185779267E-13</v>
      </c>
      <c r="P34" s="31">
        <f t="shared" si="10"/>
        <v>2.3163693185779267E-13</v>
      </c>
      <c r="Q34" s="31">
        <f t="shared" si="10"/>
        <v>2.3163693185779267E-13</v>
      </c>
      <c r="R34" s="31">
        <f t="shared" si="10"/>
        <v>2.3163693185779267E-13</v>
      </c>
      <c r="S34" s="31">
        <f t="shared" si="10"/>
        <v>2.3163693185779267E-13</v>
      </c>
      <c r="T34" s="31">
        <f t="shared" si="10"/>
        <v>2.3163693185779267E-13</v>
      </c>
      <c r="U34" s="31">
        <f t="shared" si="10"/>
        <v>2.3163693185779267E-13</v>
      </c>
    </row>
    <row r="35" spans="1:21">
      <c r="A35" t="s">
        <v>26</v>
      </c>
      <c r="B35" s="31">
        <f>B34-L34</f>
        <v>-2.1621621621619953</v>
      </c>
      <c r="C35" s="31">
        <f t="shared" ref="C35:K35" si="11">C34-M34</f>
        <v>1.6216216216217945</v>
      </c>
      <c r="D35" s="31">
        <f t="shared" si="11"/>
        <v>-1.3513513513512734</v>
      </c>
      <c r="E35" s="31">
        <f t="shared" si="11"/>
        <v>2.4324324324325017</v>
      </c>
      <c r="F35" s="31">
        <f t="shared" si="11"/>
        <v>-0.54054054054055167</v>
      </c>
      <c r="G35" s="31">
        <f t="shared" si="11"/>
        <v>3.2432432432432234</v>
      </c>
      <c r="H35" s="31">
        <f t="shared" si="11"/>
        <v>0.27027027027014155</v>
      </c>
      <c r="I35" s="31">
        <f t="shared" si="11"/>
        <v>-2.7027027027029407</v>
      </c>
      <c r="J35" s="31">
        <f t="shared" si="11"/>
        <v>1.0810810810808633</v>
      </c>
      <c r="K35" s="31">
        <f t="shared" si="11"/>
        <v>-1.891891891891764</v>
      </c>
      <c r="L35" s="31">
        <f>AVERAGE(B35:K35)</f>
        <v>0</v>
      </c>
    </row>
    <row r="36" spans="1:21">
      <c r="B36" s="31">
        <f>B35*B35</f>
        <v>4.6749452154850344</v>
      </c>
      <c r="C36" s="31">
        <f t="shared" ref="C36:K36" si="12">C35*C35</f>
        <v>2.6296566837112985</v>
      </c>
      <c r="D36" s="31">
        <f t="shared" si="12"/>
        <v>1.8261504747989128</v>
      </c>
      <c r="E36" s="31">
        <f t="shared" si="12"/>
        <v>5.9167275383494973</v>
      </c>
      <c r="F36" s="31">
        <f t="shared" si="12"/>
        <v>0.29218407596787177</v>
      </c>
      <c r="G36" s="31">
        <f t="shared" si="12"/>
        <v>10.518626734842822</v>
      </c>
      <c r="H36" s="31">
        <f t="shared" si="12"/>
        <v>7.3046018991895362E-2</v>
      </c>
      <c r="I36" s="31">
        <f t="shared" si="12"/>
        <v>7.3046018991977801</v>
      </c>
      <c r="J36" s="31">
        <f t="shared" si="12"/>
        <v>1.1687363038709682</v>
      </c>
      <c r="K36" s="31">
        <f t="shared" si="12"/>
        <v>3.5792549306057979</v>
      </c>
      <c r="M36" s="31">
        <f>SUM(B36:K36)</f>
        <v>37.983929875821879</v>
      </c>
      <c r="N36" s="31">
        <f>M36/90</f>
        <v>0.42204366528690979</v>
      </c>
      <c r="O36">
        <f>SQRT(N36)</f>
        <v>0.64964887846198105</v>
      </c>
    </row>
  </sheetData>
  <mergeCells count="4">
    <mergeCell ref="E19:L19"/>
    <mergeCell ref="E20:F20"/>
    <mergeCell ref="E21:E22"/>
    <mergeCell ref="E23:E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xrr</dc:creator>
  <cp:lastModifiedBy>xrr</cp:lastModifiedBy>
  <cp:lastPrinted>2015-12-23T12:40:40Z</cp:lastPrinted>
  <dcterms:created xsi:type="dcterms:W3CDTF">2015-12-22T15:33:25Z</dcterms:created>
  <dcterms:modified xsi:type="dcterms:W3CDTF">2015-12-24T15:29:53Z</dcterms:modified>
</cp:coreProperties>
</file>